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.xml" ContentType="application/vnd.ms-excel.control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5 Bildung, Wissenschaft\Strukturerhebung\2022\"/>
    </mc:Choice>
  </mc:AlternateContent>
  <workbookProtection lockStructure="1"/>
  <bookViews>
    <workbookView xWindow="5760" yWindow="645" windowWidth="18990" windowHeight="10995"/>
  </bookViews>
  <sheets>
    <sheet name="Regionen" sheetId="8" r:id="rId1"/>
    <sheet name="Uebersetzungen" sheetId="9" state="hidden" r:id="rId2"/>
  </sheets>
  <definedNames>
    <definedName name="_xlnm.Print_Titles" localSheetId="0">Regionen!$9:$14</definedName>
  </definedNames>
  <calcPr calcId="162913"/>
</workbook>
</file>

<file path=xl/calcChain.xml><?xml version="1.0" encoding="utf-8"?>
<calcChain xmlns="http://schemas.openxmlformats.org/spreadsheetml/2006/main">
  <c r="A31" i="8" l="1"/>
  <c r="A30" i="8"/>
  <c r="H13" i="8" l="1"/>
  <c r="F13" i="8"/>
  <c r="D13" i="8"/>
  <c r="B13" i="8"/>
  <c r="D14" i="8"/>
  <c r="E14" i="8"/>
  <c r="F14" i="8"/>
  <c r="G14" i="8"/>
  <c r="H14" i="8"/>
  <c r="I14" i="8"/>
  <c r="C14" i="8"/>
  <c r="B14" i="8"/>
  <c r="A34" i="8"/>
  <c r="A33" i="8"/>
  <c r="A29" i="8"/>
  <c r="A28" i="8"/>
  <c r="A27" i="8"/>
  <c r="A25" i="8"/>
  <c r="A24" i="8"/>
  <c r="A23" i="8"/>
  <c r="A22" i="8"/>
  <c r="A21" i="8"/>
  <c r="A20" i="8"/>
  <c r="A19" i="8"/>
  <c r="A18" i="8"/>
  <c r="A17" i="8"/>
  <c r="A16" i="8"/>
  <c r="A15" i="8"/>
  <c r="A10" i="8"/>
  <c r="A9" i="8"/>
  <c r="A7" i="8"/>
</calcChain>
</file>

<file path=xl/sharedStrings.xml><?xml version="1.0" encoding="utf-8"?>
<sst xmlns="http://schemas.openxmlformats.org/spreadsheetml/2006/main" count="118" uniqueCount="117">
  <si>
    <t>Die Grundgesamtheit der Strukturerhebung enthält alle Personen der ständigen Wohnbevölkerung ab vollendetem 15. Altersjahr, die in Privathaushalten leben.</t>
  </si>
  <si>
    <t>Bei zeitlichen Vergleichen ist darauf zu achten, dass sich die beobachteten Perioden nicht überschneiden.</t>
  </si>
  <si>
    <t>Aus der Grundgesamtheit ausgeschlossen wurden neben den Personen, die in Kollektivhaushalten leben, auch Diplomaten, internationale Funktionäre und deren Angehörige.</t>
  </si>
  <si>
    <t>Region Albula</t>
  </si>
  <si>
    <t>Region Bernina</t>
  </si>
  <si>
    <t>Region Engiadina Bassa/Val Müstair</t>
  </si>
  <si>
    <t>Region Imboden</t>
  </si>
  <si>
    <t>Region Landquart</t>
  </si>
  <si>
    <t>Region Maloja</t>
  </si>
  <si>
    <t>Region Moesa</t>
  </si>
  <si>
    <t>Region Plessur</t>
  </si>
  <si>
    <t>Region Prättigau/Davos</t>
  </si>
  <si>
    <t>Region Surselva</t>
  </si>
  <si>
    <t>Region Viamala</t>
  </si>
  <si>
    <t>Quelle: BFS (Strukturerhebung)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</si>
  <si>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</si>
  <si>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</si>
  <si>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</si>
  <si>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</si>
  <si>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</si>
  <si>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</si>
  <si>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</si>
  <si>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</si>
  <si>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</si>
  <si>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</si>
  <si>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</si>
  <si>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</si>
  <si>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</si>
  <si>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</si>
  <si>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</si>
  <si>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</si>
  <si>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</si>
  <si>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</si>
  <si>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&lt;SpaltenTitel_1.1&gt;</t>
  </si>
  <si>
    <t>Anzahl Personen</t>
  </si>
  <si>
    <t>Dumber da persunas</t>
  </si>
  <si>
    <t>Numero di persone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</si>
  <si>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</si>
  <si>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</si>
  <si>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</si>
  <si>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</si>
  <si>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&lt;Zeilentitel_1&gt;</t>
  </si>
  <si>
    <t>Regiun Alvra</t>
  </si>
  <si>
    <t>Regione Albula</t>
  </si>
  <si>
    <t>&lt;Zeilentitel_2&gt;</t>
  </si>
  <si>
    <t>Regiun Bernina</t>
  </si>
  <si>
    <t>Regione Bernina</t>
  </si>
  <si>
    <t>&lt;Zeilentitel_3&gt;</t>
  </si>
  <si>
    <t>Regiun Engiadina Bassa/Val Müstair</t>
  </si>
  <si>
    <t>&lt;Zeilentitel_4&gt;</t>
  </si>
  <si>
    <t>Regiun Plaun</t>
  </si>
  <si>
    <t>Regione Imboden</t>
  </si>
  <si>
    <t>&lt;Zeilentitel_5&gt;</t>
  </si>
  <si>
    <t>Regiun Landquart</t>
  </si>
  <si>
    <t>Regione Landquart</t>
  </si>
  <si>
    <t>&lt;Zeilentitel_6&gt;</t>
  </si>
  <si>
    <t>Regiun Malögia</t>
  </si>
  <si>
    <t>Regione Maloja</t>
  </si>
  <si>
    <t>&lt;Zeilentitel_7&gt;</t>
  </si>
  <si>
    <t>Regiun Moesa</t>
  </si>
  <si>
    <t>Regione Moesa</t>
  </si>
  <si>
    <t>&lt;Zeilentitel_8&gt;</t>
  </si>
  <si>
    <t>Regiun Plessur</t>
  </si>
  <si>
    <t>Regione Plessur</t>
  </si>
  <si>
    <t>&lt;Zeilentitel_9&gt;</t>
  </si>
  <si>
    <t>Regiun Partenz/Tavau</t>
  </si>
  <si>
    <t>Regione Prättigau/Davos</t>
  </si>
  <si>
    <t>&lt;Zeilentitel_10&gt;</t>
  </si>
  <si>
    <t>Regiun Surselva</t>
  </si>
  <si>
    <t>Regione Surselva</t>
  </si>
  <si>
    <t>&lt;Zeilentitel_11&gt;</t>
  </si>
  <si>
    <t>Regiun Viamala</t>
  </si>
  <si>
    <t>Regione Viamala</t>
  </si>
  <si>
    <t>&lt;Legende_1&gt;</t>
  </si>
  <si>
    <t>&lt;Legende_2&gt;</t>
  </si>
  <si>
    <t>En cas da cumparegliaziuns temporalas sto vegnir fatg attenziun che las periodas observadas na sa cumportian betg.</t>
  </si>
  <si>
    <t>Nel caso di confronti temporali, occorre prestare attenzione che i periodi osservati non si sovrappongano.</t>
  </si>
  <si>
    <t>&lt;Legende_3&gt;</t>
  </si>
  <si>
    <t>&lt;Legende_4&gt;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</si>
  <si>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</si>
  <si>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</si>
  <si>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</si>
  <si>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</si>
  <si>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&lt;Quelle_1&gt;</t>
  </si>
  <si>
    <t>Funtauna: UST (enquista da structura)</t>
  </si>
  <si>
    <t>Fonte: UST (Rilevazione strutturale)</t>
  </si>
  <si>
    <t>&lt;Aktualisierung&gt;</t>
  </si>
  <si>
    <t>Total Bevölkerung (ab 25 Jahren)</t>
  </si>
  <si>
    <t>Höchste abgeschlossene Ausbildung nach Region</t>
  </si>
  <si>
    <t>Ständige schweizerische Wohnbevölkerung ab 25 Jahren</t>
  </si>
  <si>
    <t>Populaziun residenta permanenta da la Svizra a partir da 25 onns</t>
  </si>
  <si>
    <t>Popolazione residente permanente svizzera di 25 anni e più</t>
  </si>
  <si>
    <t>Ohne nachobligatorische Ausbildung</t>
  </si>
  <si>
    <t>Sekundarstufe II</t>
  </si>
  <si>
    <t>Tertiärstufe</t>
  </si>
  <si>
    <t>Senza formazione postobbligatoria</t>
  </si>
  <si>
    <t>Livello secondario II</t>
  </si>
  <si>
    <t>Livello terziario</t>
  </si>
  <si>
    <t>Popolazione totale (di 25 anni e più)</t>
  </si>
  <si>
    <t>La pli auta scolaziun terminada tenor regiun</t>
  </si>
  <si>
    <t>Formazione più elevata conclusa secondo la regione</t>
  </si>
  <si>
    <t>Regione Engiadina Bassa/Val Müstair</t>
  </si>
  <si>
    <t>Total populaziun (a partir da 25 onns)</t>
  </si>
  <si>
    <t>Senza scolaziun postobligatorica</t>
  </si>
  <si>
    <t>Stgalim secundar II</t>
  </si>
  <si>
    <t>Stgalim terziar</t>
  </si>
  <si>
    <t>&lt;Legende_5&gt;</t>
  </si>
  <si>
    <t>(): Extrapolation aufgrund von 49 oder weniger Beobachtungen. Die Resultate sind mit grosser Vorsicht zu interpretieren.</t>
  </si>
  <si>
    <t xml:space="preserve">(): Estrapolazione basata su meno di 50 osservazioni. I risultati sono da interpretare con molta precauzione. </t>
  </si>
  <si>
    <t>(): Extrapolaziun sin basa da 49 u damain observaziuns. Ils resultats ston vegnir interpretads cun gronda precauziun.</t>
  </si>
  <si>
    <t>*Die Ergebnisse basieren auf drei aufeinanderfolgenden jährlichen Strukturerhebungen.</t>
  </si>
  <si>
    <t>*Ils resultats sa basan sin trais enquistas structuralas annualas successivas.</t>
  </si>
  <si>
    <t>*I risultati si basano su tre rilevazioni strutturali annuali consecutive.</t>
  </si>
  <si>
    <t>2020-2022*</t>
  </si>
  <si>
    <t>Letztmals aktualisiert am: 18.03.2024</t>
  </si>
  <si>
    <t>Ultima actualisaziun: 18.03.2024</t>
  </si>
  <si>
    <t>Ulimo aggiornamento: 18.03.2024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</si>
</sst>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 * #,##0_ ;_ * \-#,##0_ ;_ * &quot;-&quot;??_ ;_ @_ "/>
    <numFmt numFmtId="165" formatCode="_ * #,##0.0%_ ;_ * \-#,##0.0%_ ;_ * &quot;-&quot;??_ ;_ @_ "/>
    <numFmt numFmtId="166" formatCode="0.0"/>
    <numFmt numFmtId="167" formatCode="#\'##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4" borderId="0" xfId="0" applyFont="1" applyFill="1"/>
    <xf numFmtId="0" fontId="6" fillId="3" borderId="0" xfId="0" applyNumberFormat="1" applyFont="1" applyFill="1" applyBorder="1" applyAlignment="1" applyProtection="1">
      <alignment horizontal="left" vertical="top"/>
    </xf>
    <xf numFmtId="0" fontId="7" fillId="3" borderId="0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/>
    <xf numFmtId="164" fontId="1" fillId="2" borderId="0" xfId="1" applyNumberFormat="1" applyFont="1" applyFill="1" applyBorder="1" applyAlignment="1" applyProtection="1"/>
    <xf numFmtId="165" fontId="1" fillId="2" borderId="0" xfId="1" applyNumberFormat="1" applyFont="1" applyFill="1" applyBorder="1" applyAlignment="1" applyProtection="1"/>
    <xf numFmtId="166" fontId="3" fillId="4" borderId="3" xfId="1" applyNumberFormat="1" applyFont="1" applyFill="1" applyBorder="1" applyAlignment="1" applyProtection="1">
      <alignment horizontal="right" vertical="center" wrapText="1"/>
    </xf>
    <xf numFmtId="167" fontId="3" fillId="4" borderId="2" xfId="1" applyNumberFormat="1" applyFont="1" applyFill="1" applyBorder="1" applyAlignment="1" applyProtection="1">
      <alignment horizontal="right" vertical="center" wrapText="1"/>
    </xf>
    <xf numFmtId="1" fontId="3" fillId="4" borderId="2" xfId="1" applyNumberFormat="1" applyFont="1" applyFill="1" applyBorder="1" applyAlignment="1" applyProtection="1">
      <alignment horizontal="right" vertical="center" wrapText="1"/>
    </xf>
    <xf numFmtId="0" fontId="4" fillId="4" borderId="0" xfId="0" applyFont="1" applyFill="1"/>
    <xf numFmtId="0" fontId="0" fillId="4" borderId="0" xfId="0" applyFill="1"/>
    <xf numFmtId="0" fontId="10" fillId="4" borderId="0" xfId="0" applyFont="1" applyFill="1"/>
    <xf numFmtId="0" fontId="8" fillId="3" borderId="0" xfId="0" applyFont="1" applyFill="1" applyAlignment="1">
      <alignment horizontal="left" vertical="center"/>
    </xf>
    <xf numFmtId="0" fontId="11" fillId="4" borderId="0" xfId="2" applyFont="1" applyFill="1" applyAlignment="1">
      <alignment horizontal="left" vertical="top"/>
    </xf>
    <xf numFmtId="164" fontId="11" fillId="4" borderId="0" xfId="3" applyNumberFormat="1" applyFont="1" applyFill="1" applyBorder="1" applyAlignment="1" applyProtection="1">
      <alignment horizontal="left" vertical="top"/>
    </xf>
    <xf numFmtId="0" fontId="2" fillId="4" borderId="0" xfId="0" applyFont="1" applyFill="1"/>
    <xf numFmtId="0" fontId="7" fillId="3" borderId="0" xfId="0" applyFont="1" applyFill="1" applyAlignment="1">
      <alignment horizontal="left" vertical="center"/>
    </xf>
    <xf numFmtId="0" fontId="12" fillId="5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3" fillId="7" borderId="0" xfId="0" applyFont="1" applyFill="1" applyBorder="1" applyAlignment="1">
      <alignment horizontal="left" vertical="top" wrapText="1"/>
    </xf>
    <xf numFmtId="0" fontId="7" fillId="4" borderId="8" xfId="0" applyNumberFormat="1" applyFont="1" applyFill="1" applyBorder="1" applyAlignment="1" applyProtection="1">
      <alignment horizontal="left" vertical="center" wrapText="1"/>
    </xf>
    <xf numFmtId="166" fontId="3" fillId="4" borderId="9" xfId="1" applyNumberFormat="1" applyFont="1" applyFill="1" applyBorder="1" applyAlignment="1" applyProtection="1">
      <alignment horizontal="right" vertical="center" wrapText="1"/>
    </xf>
    <xf numFmtId="0" fontId="7" fillId="4" borderId="10" xfId="0" applyNumberFormat="1" applyFont="1" applyFill="1" applyBorder="1" applyAlignment="1" applyProtection="1">
      <alignment horizontal="left" vertical="center" wrapText="1"/>
    </xf>
    <xf numFmtId="167" fontId="3" fillId="4" borderId="11" xfId="1" applyNumberFormat="1" applyFont="1" applyFill="1" applyBorder="1" applyAlignment="1" applyProtection="1">
      <alignment horizontal="right" vertical="center" wrapText="1"/>
    </xf>
    <xf numFmtId="166" fontId="3" fillId="4" borderId="12" xfId="1" applyNumberFormat="1" applyFont="1" applyFill="1" applyBorder="1" applyAlignment="1" applyProtection="1">
      <alignment horizontal="right" vertical="center" wrapText="1"/>
    </xf>
    <xf numFmtId="166" fontId="3" fillId="4" borderId="13" xfId="1" applyNumberFormat="1" applyFont="1" applyFill="1" applyBorder="1" applyAlignment="1" applyProtection="1">
      <alignment horizontal="right" vertical="center" wrapText="1"/>
    </xf>
    <xf numFmtId="0" fontId="5" fillId="4" borderId="1" xfId="0" applyNumberFormat="1" applyFont="1" applyFill="1" applyBorder="1" applyAlignment="1" applyProtection="1">
      <alignment vertical="top"/>
    </xf>
    <xf numFmtId="0" fontId="5" fillId="4" borderId="0" xfId="0" applyNumberFormat="1" applyFont="1" applyFill="1" applyBorder="1" applyAlignment="1" applyProtection="1">
      <alignment vertical="top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4" borderId="7" xfId="0" applyNumberFormat="1" applyFont="1" applyFill="1" applyBorder="1" applyAlignment="1" applyProtection="1">
      <alignment horizontal="right" vertical="center" wrapText="1"/>
    </xf>
    <xf numFmtId="0" fontId="7" fillId="4" borderId="15" xfId="0" applyNumberFormat="1" applyFont="1" applyFill="1" applyBorder="1" applyAlignment="1" applyProtection="1">
      <alignment horizontal="right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5" fillId="8" borderId="16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14" xfId="0" applyFont="1" applyFill="1" applyBorder="1" applyAlignment="1">
      <alignment horizontal="center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161921</xdr:colOff>
      <xdr:row>0</xdr:row>
      <xdr:rowOff>9524</xdr:rowOff>
    </xdr:from>
    <xdr:to>
      <xdr:col>7</xdr:col>
      <xdr:colOff>404471</xdr:colOff>
      <xdr:row>4</xdr:row>
      <xdr:rowOff>147524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991096" y="9524"/>
          <a:ext cx="2700000" cy="900000"/>
          <a:chOff x="6010274" y="133350"/>
          <a:chExt cx="1919883" cy="819150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4" y="133350"/>
            <a:ext cx="1919883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6" name="Gruppieren 5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48" cy="533405"/>
                <a:chOff x="6553200" y="374273"/>
                <a:chExt cx="1200148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48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5</xdr:row>
      <xdr:rowOff>4202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workbookViewId="0"/>
  </sheetViews>
  <sheetFormatPr baseColWidth="10" defaultColWidth="11" defaultRowHeight="12.75" x14ac:dyDescent="0.2"/>
  <cols>
    <col min="1" max="1" width="31.125" style="4" customWidth="1"/>
    <col min="2" max="2" width="10.75" style="4" customWidth="1"/>
    <col min="3" max="3" width="10.75" style="5" customWidth="1"/>
    <col min="4" max="4" width="10.75" style="6" customWidth="1"/>
    <col min="5" max="9" width="10.75" style="5" customWidth="1"/>
    <col min="10" max="16384" width="11" style="4"/>
  </cols>
  <sheetData>
    <row r="1" spans="1:10" s="1" customFormat="1" x14ac:dyDescent="0.2"/>
    <row r="2" spans="1:10" s="1" customFormat="1" ht="15.75" x14ac:dyDescent="0.25">
      <c r="B2" s="10"/>
      <c r="C2" s="11"/>
      <c r="D2" s="11"/>
    </row>
    <row r="3" spans="1:10" s="1" customFormat="1" ht="15.75" x14ac:dyDescent="0.25">
      <c r="B3" s="10"/>
      <c r="C3" s="11"/>
      <c r="D3" s="11"/>
    </row>
    <row r="4" spans="1:10" s="1" customFormat="1" ht="15.75" x14ac:dyDescent="0.25">
      <c r="B4" s="10"/>
      <c r="C4" s="11"/>
      <c r="D4" s="11"/>
    </row>
    <row r="5" spans="1:10" s="1" customFormat="1" x14ac:dyDescent="0.2"/>
    <row r="6" spans="1:10" s="1" customFormat="1" x14ac:dyDescent="0.2"/>
    <row r="7" spans="1:10" s="1" customFormat="1" ht="15.75" customHeight="1" x14ac:dyDescent="0.2">
      <c r="A7" s="37" t="str">
        <f>VLOOKUP("&lt;Fachbereich&gt;",Uebersetzungen!$B$3:$E$177,Uebersetzungen!$B$2+1,FALSE)</f>
        <v>Daten &amp; Statistik</v>
      </c>
      <c r="B7" s="37"/>
      <c r="C7" s="12"/>
      <c r="D7" s="12"/>
      <c r="E7" s="12"/>
      <c r="F7" s="12"/>
      <c r="G7" s="12"/>
      <c r="H7" s="12"/>
    </row>
    <row r="8" spans="1:10" s="1" customFormat="1" x14ac:dyDescent="0.2"/>
    <row r="9" spans="1:10" s="16" customFormat="1" ht="18" x14ac:dyDescent="0.2">
      <c r="A9" s="13" t="str">
        <f>VLOOKUP("&lt;Titel&gt;",Uebersetzungen!$B$3:$E$177,Uebersetzungen!$B$2+1,FALSE)</f>
        <v>Höchste abgeschlossene Ausbildung nach Region</v>
      </c>
      <c r="B9" s="14"/>
      <c r="C9" s="14"/>
      <c r="D9" s="15"/>
      <c r="E9" s="15"/>
      <c r="F9" s="15"/>
      <c r="G9" s="15"/>
      <c r="H9" s="15"/>
      <c r="I9" s="15"/>
      <c r="J9" s="15"/>
    </row>
    <row r="10" spans="1:10" s="16" customFormat="1" ht="15" x14ac:dyDescent="0.2">
      <c r="A10" s="17" t="str">
        <f>VLOOKUP("&lt;UTitel&gt;",Uebersetzungen!$B$3:$E$177,Uebersetzungen!$B$2+1,FALSE)</f>
        <v>Ständige schweizerische Wohnbevölkerung ab 25 Jahren</v>
      </c>
      <c r="B10" s="14"/>
      <c r="C10" s="14"/>
      <c r="D10" s="15"/>
      <c r="E10" s="15"/>
      <c r="F10" s="15"/>
      <c r="G10" s="15"/>
      <c r="H10" s="15"/>
      <c r="I10" s="15"/>
      <c r="J10" s="15"/>
    </row>
    <row r="11" spans="1:10" s="16" customFormat="1" ht="15.75" thickBot="1" x14ac:dyDescent="0.25">
      <c r="A11" s="17"/>
      <c r="B11" s="14"/>
      <c r="C11" s="14"/>
      <c r="D11" s="15"/>
      <c r="E11" s="15"/>
      <c r="F11" s="15"/>
      <c r="G11" s="15"/>
      <c r="H11" s="15"/>
      <c r="I11" s="15"/>
      <c r="J11" s="15"/>
    </row>
    <row r="12" spans="1:10" s="2" customFormat="1" ht="18.75" thickBot="1" x14ac:dyDescent="0.3">
      <c r="A12" s="3"/>
      <c r="B12" s="39" t="s">
        <v>113</v>
      </c>
      <c r="C12" s="40"/>
      <c r="D12" s="40"/>
      <c r="E12" s="40"/>
      <c r="F12" s="40"/>
      <c r="G12" s="40"/>
      <c r="H12" s="40"/>
      <c r="I12" s="41"/>
    </row>
    <row r="13" spans="1:10" ht="41.25" customHeight="1" thickBot="1" x14ac:dyDescent="0.25">
      <c r="A13" s="31"/>
      <c r="B13" s="35" t="str">
        <f>VLOOKUP("&lt;SpaltenTitel_1&gt;",Uebersetzungen!$B$3:$E$176,Uebersetzungen!$B$2+1,FALSE)</f>
        <v>Total Bevölkerung (ab 25 Jahren)</v>
      </c>
      <c r="C13" s="38"/>
      <c r="D13" s="35" t="str">
        <f>VLOOKUP("&lt;SpaltenTitel_2&gt;",Uebersetzungen!$B$3:$E$176,Uebersetzungen!$B$2+1,FALSE)</f>
        <v>Ohne nachobligatorische Ausbildung</v>
      </c>
      <c r="E13" s="38"/>
      <c r="F13" s="35" t="str">
        <f>VLOOKUP("&lt;SpaltenTitel_3&gt;",Uebersetzungen!$B$3:$E$176,Uebersetzungen!$B$2+1,FALSE)</f>
        <v>Sekundarstufe II</v>
      </c>
      <c r="G13" s="38"/>
      <c r="H13" s="35" t="str">
        <f>VLOOKUP("&lt;SpaltenTitel_4&gt;",Uebersetzungen!$B$3:$E$176,Uebersetzungen!$B$2+1,FALSE)</f>
        <v>Tertiärstufe</v>
      </c>
      <c r="I13" s="36"/>
    </row>
    <row r="14" spans="1:10" ht="40.5" customHeight="1" thickBot="1" x14ac:dyDescent="0.25">
      <c r="A14" s="30"/>
      <c r="B14" s="32" t="str">
        <f>VLOOKUP("&lt;SpaltenTitel_1.1&gt;",Uebersetzungen!$B$3:$E$176,Uebersetzungen!$B$2+1,FALSE)</f>
        <v>Anzahl Personen</v>
      </c>
      <c r="C14" s="33" t="str">
        <f>VLOOKUP("&lt;SpaltenTitel_1.2&gt;",Uebersetzungen!$B$3:$E$176,Uebersetzungen!$B$2+1,FALSE)</f>
        <v>Vertrauens- intervall:          ± (in %)</v>
      </c>
      <c r="D14" s="33" t="str">
        <f>VLOOKUP("&lt;SpaltenTitel_1.1&gt;",Uebersetzungen!$B$3:$E$176,Uebersetzungen!$B$2+1,FALSE)</f>
        <v>Anzahl Personen</v>
      </c>
      <c r="E14" s="33" t="str">
        <f>VLOOKUP("&lt;SpaltenTitel_1.2&gt;",Uebersetzungen!$B$3:$E$176,Uebersetzungen!$B$2+1,FALSE)</f>
        <v>Vertrauens- intervall:          ± (in %)</v>
      </c>
      <c r="F14" s="33" t="str">
        <f>VLOOKUP("&lt;SpaltenTitel_1.1&gt;",Uebersetzungen!$B$3:$E$176,Uebersetzungen!$B$2+1,FALSE)</f>
        <v>Anzahl Personen</v>
      </c>
      <c r="G14" s="33" t="str">
        <f>VLOOKUP("&lt;SpaltenTitel_1.2&gt;",Uebersetzungen!$B$3:$E$176,Uebersetzungen!$B$2+1,FALSE)</f>
        <v>Vertrauens- intervall:          ± (in %)</v>
      </c>
      <c r="H14" s="33" t="str">
        <f>VLOOKUP("&lt;SpaltenTitel_1.1&gt;",Uebersetzungen!$B$3:$E$176,Uebersetzungen!$B$2+1,FALSE)</f>
        <v>Anzahl Personen</v>
      </c>
      <c r="I14" s="34" t="str">
        <f>VLOOKUP("&lt;SpaltenTitel_1.2&gt;",Uebersetzungen!$B$3:$E$176,Uebersetzungen!$B$2+1,FALSE)</f>
        <v>Vertrauens- intervall:          ± (in %)</v>
      </c>
    </row>
    <row r="15" spans="1:10" ht="15" customHeight="1" x14ac:dyDescent="0.2">
      <c r="A15" s="24" t="str">
        <f>VLOOKUP("&lt;Zeilentitel_1&gt;",Uebersetzungen!$B$3:$E$176,Uebersetzungen!$B$2+1,FALSE)</f>
        <v>Region Albula</v>
      </c>
      <c r="B15" s="8">
        <v>5949.1003677547242</v>
      </c>
      <c r="C15" s="7">
        <v>8.3086792015183608</v>
      </c>
      <c r="D15" s="8">
        <v>979.82448741086705</v>
      </c>
      <c r="E15" s="7">
        <v>21.119981173637694</v>
      </c>
      <c r="F15" s="8">
        <v>2969.5713790600994</v>
      </c>
      <c r="G15" s="7">
        <v>11.861066137697293</v>
      </c>
      <c r="H15" s="8">
        <v>1999.7045012837589</v>
      </c>
      <c r="I15" s="25">
        <v>14.384847993701458</v>
      </c>
    </row>
    <row r="16" spans="1:10" ht="15" customHeight="1" x14ac:dyDescent="0.2">
      <c r="A16" s="24" t="str">
        <f>VLOOKUP("&lt;Zeilentitel_2&gt;",Uebersetzungen!$B$3:$E$176,Uebersetzungen!$B$2+1,FALSE)</f>
        <v>Region Bernina</v>
      </c>
      <c r="B16" s="8">
        <v>4037.5496419222582</v>
      </c>
      <c r="C16" s="7">
        <v>10.172929588312373</v>
      </c>
      <c r="D16" s="9">
        <v>800.96939992184923</v>
      </c>
      <c r="E16" s="7">
        <v>23.3295194329536</v>
      </c>
      <c r="F16" s="8">
        <v>2094.3914498819295</v>
      </c>
      <c r="G16" s="7">
        <v>14.167285057382355</v>
      </c>
      <c r="H16" s="9">
        <v>1142.18879211848</v>
      </c>
      <c r="I16" s="25">
        <v>19.218387093197709</v>
      </c>
    </row>
    <row r="17" spans="1:9" ht="15" customHeight="1" x14ac:dyDescent="0.2">
      <c r="A17" s="24" t="str">
        <f>VLOOKUP("&lt;Zeilentitel_3&gt;",Uebersetzungen!$B$3:$E$176,Uebersetzungen!$B$2+1,FALSE)</f>
        <v>Region Engiadina Bassa/Val Müstair</v>
      </c>
      <c r="B17" s="8">
        <v>7221.3336300881292</v>
      </c>
      <c r="C17" s="7">
        <v>7.4885991089787289</v>
      </c>
      <c r="D17" s="8">
        <v>1493.0761482900762</v>
      </c>
      <c r="E17" s="7">
        <v>16.872337902344206</v>
      </c>
      <c r="F17" s="8">
        <v>3380.7314985300391</v>
      </c>
      <c r="G17" s="7">
        <v>11.063126061786718</v>
      </c>
      <c r="H17" s="8">
        <v>2347.525983268014</v>
      </c>
      <c r="I17" s="25">
        <v>13.281531095945329</v>
      </c>
    </row>
    <row r="18" spans="1:9" ht="15" customHeight="1" x14ac:dyDescent="0.2">
      <c r="A18" s="24" t="str">
        <f>VLOOKUP("&lt;Zeilentitel_4&gt;",Uebersetzungen!$B$3:$E$176,Uebersetzungen!$B$2+1,FALSE)</f>
        <v>Region Imboden</v>
      </c>
      <c r="B18" s="8">
        <v>15894.576652687345</v>
      </c>
      <c r="C18" s="7">
        <v>4.9229077673597992</v>
      </c>
      <c r="D18" s="8">
        <v>2470.4693135383282</v>
      </c>
      <c r="E18" s="7">
        <v>13.438402442969924</v>
      </c>
      <c r="F18" s="8">
        <v>7307.0100820306125</v>
      </c>
      <c r="G18" s="7">
        <v>7.4519632083004659</v>
      </c>
      <c r="H18" s="8">
        <v>6117.0972571184057</v>
      </c>
      <c r="I18" s="25">
        <v>8.0749490545116167</v>
      </c>
    </row>
    <row r="19" spans="1:9" ht="15" customHeight="1" x14ac:dyDescent="0.2">
      <c r="A19" s="24" t="str">
        <f>VLOOKUP("&lt;Zeilentitel_5&gt;",Uebersetzungen!$B$3:$E$176,Uebersetzungen!$B$2+1,FALSE)</f>
        <v>Region Landquart</v>
      </c>
      <c r="B19" s="8">
        <v>18485.397845296808</v>
      </c>
      <c r="C19" s="7">
        <v>4.5240093147747986</v>
      </c>
      <c r="D19" s="8">
        <v>2852.131059650545</v>
      </c>
      <c r="E19" s="7">
        <v>12.293229446512461</v>
      </c>
      <c r="F19" s="8">
        <v>8740.0807605910977</v>
      </c>
      <c r="G19" s="7">
        <v>6.8055140602939614</v>
      </c>
      <c r="H19" s="8">
        <v>6893.1860250551654</v>
      </c>
      <c r="I19" s="25">
        <v>7.6019564015232524</v>
      </c>
    </row>
    <row r="20" spans="1:9" ht="15" customHeight="1" x14ac:dyDescent="0.2">
      <c r="A20" s="24" t="str">
        <f>VLOOKUP("&lt;Zeilentitel_6&gt;",Uebersetzungen!$B$3:$E$176,Uebersetzungen!$B$2+1,FALSE)</f>
        <v>Region Maloja</v>
      </c>
      <c r="B20" s="8">
        <v>14448.124325259469</v>
      </c>
      <c r="C20" s="7">
        <v>5.221210258164195</v>
      </c>
      <c r="D20" s="8">
        <v>2387.5086035547056</v>
      </c>
      <c r="E20" s="7">
        <v>13.649331841469406</v>
      </c>
      <c r="F20" s="8">
        <v>6300.2475259225848</v>
      </c>
      <c r="G20" s="7">
        <v>8.0702580812985527</v>
      </c>
      <c r="H20" s="8">
        <v>5760.3681957821791</v>
      </c>
      <c r="I20" s="25">
        <v>8.4417791319458573</v>
      </c>
    </row>
    <row r="21" spans="1:9" ht="15" customHeight="1" x14ac:dyDescent="0.2">
      <c r="A21" s="24" t="str">
        <f>VLOOKUP("&lt;Zeilentitel_7&gt;",Uebersetzungen!$B$3:$E$176,Uebersetzungen!$B$2+1,FALSE)</f>
        <v>Region Moesa</v>
      </c>
      <c r="B21" s="8">
        <v>7454.8353917491913</v>
      </c>
      <c r="C21" s="7">
        <v>7.4359470251384208</v>
      </c>
      <c r="D21" s="8">
        <v>1686.5105785699052</v>
      </c>
      <c r="E21" s="7">
        <v>16.064812351370488</v>
      </c>
      <c r="F21" s="8">
        <v>3714.4279513717211</v>
      </c>
      <c r="G21" s="7">
        <v>10.653400687696868</v>
      </c>
      <c r="H21" s="8">
        <v>2053.8968618075642</v>
      </c>
      <c r="I21" s="25">
        <v>14.265476179680876</v>
      </c>
    </row>
    <row r="22" spans="1:9" ht="15" customHeight="1" x14ac:dyDescent="0.2">
      <c r="A22" s="24" t="str">
        <f>VLOOKUP("&lt;Zeilentitel_8&gt;",Uebersetzungen!$B$3:$E$176,Uebersetzungen!$B$2+1,FALSE)</f>
        <v>Region Plessur</v>
      </c>
      <c r="B22" s="8">
        <v>33525.206596551849</v>
      </c>
      <c r="C22" s="7">
        <v>3.2190953042986901</v>
      </c>
      <c r="D22" s="8">
        <v>6283.9355194652135</v>
      </c>
      <c r="E22" s="7">
        <v>8.3801085293769759</v>
      </c>
      <c r="F22" s="8">
        <v>14885.172986618567</v>
      </c>
      <c r="G22" s="7">
        <v>5.1367706356551812</v>
      </c>
      <c r="H22" s="8">
        <v>12356.098090468067</v>
      </c>
      <c r="I22" s="25">
        <v>5.5966270997491954</v>
      </c>
    </row>
    <row r="23" spans="1:9" ht="15" customHeight="1" x14ac:dyDescent="0.2">
      <c r="A23" s="24" t="str">
        <f>VLOOKUP("&lt;Zeilentitel_9&gt;",Uebersetzungen!$B$3:$E$176,Uebersetzungen!$B$2+1,FALSE)</f>
        <v>Region Prättigau/Davos</v>
      </c>
      <c r="B23" s="8">
        <v>19540.912075698514</v>
      </c>
      <c r="C23" s="7">
        <v>4.3981648192302494</v>
      </c>
      <c r="D23" s="8">
        <v>3096.9634788122617</v>
      </c>
      <c r="E23" s="7">
        <v>11.900530610723072</v>
      </c>
      <c r="F23" s="8">
        <v>9221.5782479961817</v>
      </c>
      <c r="G23" s="7">
        <v>6.596527041772827</v>
      </c>
      <c r="H23" s="8">
        <v>7222.3703488900719</v>
      </c>
      <c r="I23" s="25">
        <v>7.4691009964067909</v>
      </c>
    </row>
    <row r="24" spans="1:9" ht="15" customHeight="1" x14ac:dyDescent="0.2">
      <c r="A24" s="24" t="str">
        <f>VLOOKUP("&lt;Zeilentitel_10&gt;",Uebersetzungen!$B$3:$E$176,Uebersetzungen!$B$2+1,FALSE)</f>
        <v>Region Surselva</v>
      </c>
      <c r="B24" s="8">
        <v>15741.745260611349</v>
      </c>
      <c r="C24" s="7">
        <v>4.9387180306237051</v>
      </c>
      <c r="D24" s="8">
        <v>3284.6928489986153</v>
      </c>
      <c r="E24" s="7">
        <v>11.347169583300547</v>
      </c>
      <c r="F24" s="8">
        <v>7302.2096318795129</v>
      </c>
      <c r="G24" s="7">
        <v>7.4528784947838913</v>
      </c>
      <c r="H24" s="8">
        <v>5154.8427797332215</v>
      </c>
      <c r="I24" s="25">
        <v>8.8493128517545383</v>
      </c>
    </row>
    <row r="25" spans="1:9" ht="15" customHeight="1" thickBot="1" x14ac:dyDescent="0.25">
      <c r="A25" s="26" t="str">
        <f>VLOOKUP("&lt;Zeilentitel_11&gt;",Uebersetzungen!$B$3:$E$176,Uebersetzungen!$B$2+1,FALSE)</f>
        <v>Region Viamala</v>
      </c>
      <c r="B25" s="27">
        <v>10596.551545714085</v>
      </c>
      <c r="C25" s="28">
        <v>6.1106993704882671</v>
      </c>
      <c r="D25" s="27">
        <v>1983.1117590452968</v>
      </c>
      <c r="E25" s="28">
        <v>14.775309528679669</v>
      </c>
      <c r="F25" s="27">
        <v>5148.3030086331601</v>
      </c>
      <c r="G25" s="28">
        <v>8.8923693191963995</v>
      </c>
      <c r="H25" s="27">
        <v>3465.1367780356268</v>
      </c>
      <c r="I25" s="29">
        <v>10.840574104578957</v>
      </c>
    </row>
    <row r="27" spans="1:9" x14ac:dyDescent="0.2">
      <c r="A27" s="3" t="str">
        <f>VLOOKUP("&lt;Legende_1&gt;",Uebersetzungen!$B$3:$E$176,Uebersetzungen!$B$2+1,FALSE)</f>
        <v>*Die Ergebnisse basieren auf drei aufeinanderfolgenden jährlichen Strukturerhebungen.</v>
      </c>
    </row>
    <row r="28" spans="1:9" x14ac:dyDescent="0.2">
      <c r="A28" s="3" t="str">
        <f>VLOOKUP("&lt;Legende_2&gt;",Uebersetzungen!$B$3:$E$176,Uebersetzungen!$B$2+1,FALSE)</f>
        <v>Bei zeitlichen Vergleichen ist darauf zu achten, dass sich die beobachteten Perioden nicht überschneiden.</v>
      </c>
    </row>
    <row r="29" spans="1:9" x14ac:dyDescent="0.2">
      <c r="A29" s="3" t="str">
        <f>VLOOKUP("&lt;Legende_3&gt;",Uebersetzungen!$B$3:$E$176,Uebersetzungen!$B$2+1,FALSE)</f>
        <v>(): Extrapolation aufgrund von 49 oder weniger Beobachtungen. Die Resultate sind mit grosser Vorsicht zu interpretieren.</v>
      </c>
    </row>
    <row r="30" spans="1:9" x14ac:dyDescent="0.2">
      <c r="A30" s="3" t="str">
        <f>VLOOKUP("&lt;Legende_4&gt;",Uebersetzungen!$B$3:$E$176,Uebersetzungen!$B$2+1,FALSE)</f>
        <v>Die Grundgesamtheit der Strukturerhebung enthält alle Personen der ständigen Wohnbevölkerung ab vollendetem 15. Altersjahr, die in Privathaushalten leben.</v>
      </c>
    </row>
    <row r="31" spans="1:9" x14ac:dyDescent="0.2">
      <c r="A31" s="3" t="str">
        <f>VLOOKUP("&lt;Legende_5&gt;",Uebersetzungen!$B$3:$E$176,Uebersetzungen!$B$2+1,FALSE)</f>
        <v>Aus der Grundgesamtheit ausgeschlossen wurden neben den Personen, die in Kollektivhaushalten leben, auch Diplomaten, internationale Funktionäre und deren Angehörige.</v>
      </c>
    </row>
    <row r="32" spans="1:9" x14ac:dyDescent="0.2">
      <c r="A32" s="3"/>
    </row>
    <row r="33" spans="1:1" x14ac:dyDescent="0.2">
      <c r="A33" s="3" t="str">
        <f>VLOOKUP("&lt;quelle_1&gt;",Uebersetzungen!$B$3:$E$176,Uebersetzungen!$B$2+1,FALSE)</f>
        <v>Quelle: BFS (Strukturerhebung)</v>
      </c>
    </row>
    <row r="34" spans="1:1" x14ac:dyDescent="0.2">
      <c r="A34" s="4" t="str">
        <f>VLOOKUP("&lt;aktualisierung&gt;",Uebersetzungen!$B$3:$E$176,Uebersetzungen!$B$2+1,FALSE)</f>
        <v>Letztmals aktualisiert am: 18.03.2024</v>
      </c>
    </row>
  </sheetData>
  <sheetProtection sheet="1" objects="1" scenarios="1"/>
  <mergeCells count="6">
    <mergeCell ref="H13:I13"/>
    <mergeCell ref="A7:B7"/>
    <mergeCell ref="B13:C13"/>
    <mergeCell ref="D13:E13"/>
    <mergeCell ref="F13:G13"/>
    <mergeCell ref="B12:I12"/>
  </mergeCells>
  <pageMargins left="0.70866141732283472" right="0.70866141732283472" top="0.78740157480314965" bottom="0.78740157480314965" header="0.31496062992125984" footer="0.31496062992125984"/>
  <pageSetup paperSize="9" scale="7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104775</xdr:colOff>
                    <xdr:row>1</xdr:row>
                    <xdr:rowOff>114300</xdr:rowOff>
                  </from>
                  <to>
                    <xdr:col>6</xdr:col>
                    <xdr:colOff>542925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104775</xdr:colOff>
                    <xdr:row>2</xdr:row>
                    <xdr:rowOff>104775</xdr:rowOff>
                  </from>
                  <to>
                    <xdr:col>7</xdr:col>
                    <xdr:colOff>152400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104775</xdr:colOff>
                    <xdr:row>3</xdr:row>
                    <xdr:rowOff>66675</xdr:rowOff>
                  </from>
                  <to>
                    <xdr:col>6</xdr:col>
                    <xdr:colOff>542925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D28" sqref="D28"/>
    </sheetView>
  </sheetViews>
  <sheetFormatPr baseColWidth="10" defaultColWidth="11" defaultRowHeight="12.75" x14ac:dyDescent="0.2"/>
  <cols>
    <col min="1" max="1" width="8.625" style="20" customWidth="1"/>
    <col min="2" max="2" width="26.25" style="20" customWidth="1"/>
    <col min="3" max="5" width="46.75" style="20" customWidth="1"/>
    <col min="6" max="6" width="19.625" style="20" customWidth="1"/>
    <col min="7" max="8" width="11" style="20"/>
    <col min="9" max="9" width="33" style="20" customWidth="1"/>
    <col min="10" max="16384" width="11" style="20"/>
  </cols>
  <sheetData>
    <row r="1" spans="1:6" x14ac:dyDescent="0.2">
      <c r="A1" s="18" t="s">
        <v>15</v>
      </c>
      <c r="B1" s="18" t="s">
        <v>16</v>
      </c>
      <c r="C1" s="18" t="s">
        <v>17</v>
      </c>
      <c r="D1" s="18" t="s">
        <v>18</v>
      </c>
      <c r="E1" s="18" t="s">
        <v>19</v>
      </c>
      <c r="F1" s="19"/>
    </row>
    <row r="2" spans="1:6" x14ac:dyDescent="0.2">
      <c r="A2" s="21" t="s">
        <v>20</v>
      </c>
      <c r="B2" s="22">
        <v>1</v>
      </c>
      <c r="C2" s="22"/>
      <c r="D2" s="22"/>
      <c r="E2" s="22"/>
      <c r="F2" s="19"/>
    </row>
    <row r="3" spans="1:6" x14ac:dyDescent="0.2">
      <c r="A3" s="21"/>
      <c r="B3" s="20" t="s">
        <v>21</v>
      </c>
      <c r="C3" s="20" t="s">
        <v>22</v>
      </c>
      <c r="D3" s="20" t="s">
        <v>23</v>
      </c>
      <c r="E3" s="20" t="s">
        <v>24</v>
      </c>
      <c r="F3" s="19"/>
    </row>
    <row r="4" spans="1:6" x14ac:dyDescent="0.2">
      <c r="A4" s="21" t="s">
        <v>25</v>
      </c>
      <c r="B4" s="20" t="s">
        <v>26</v>
      </c>
      <c r="C4" s="20" t="s">
        <v>88</v>
      </c>
      <c r="D4" s="20" t="s">
        <v>99</v>
      </c>
      <c r="E4" s="20" t="s">
        <v>100</v>
      </c>
      <c r="F4" s="19"/>
    </row>
    <row r="5" spans="1:6" ht="25.5" x14ac:dyDescent="0.2">
      <c r="A5" s="21"/>
      <c r="B5" s="20" t="s">
        <v>27</v>
      </c>
      <c r="C5" s="20" t="s">
        <v>89</v>
      </c>
      <c r="D5" s="20" t="s">
        <v>90</v>
      </c>
      <c r="E5" s="20" t="s">
        <v>91</v>
      </c>
      <c r="F5" s="19"/>
    </row>
    <row r="6" spans="1:6" x14ac:dyDescent="0.2">
      <c r="A6" s="21" t="s">
        <v>28</v>
      </c>
      <c r="B6" s="20" t="s">
        <v>29</v>
      </c>
      <c r="C6" s="20" t="s">
        <v>87</v>
      </c>
      <c r="D6" s="20" t="s">
        <v>102</v>
      </c>
      <c r="E6" s="20" t="s">
        <v>98</v>
      </c>
      <c r="F6" s="19"/>
    </row>
    <row r="7" spans="1:6" x14ac:dyDescent="0.2">
      <c r="A7" s="21"/>
      <c r="B7" s="20" t="s">
        <v>30</v>
      </c>
      <c r="C7" s="20" t="s">
        <v>92</v>
      </c>
      <c r="D7" s="20" t="s">
        <v>103</v>
      </c>
      <c r="E7" s="20" t="s">
        <v>95</v>
      </c>
      <c r="F7" s="19"/>
    </row>
    <row r="8" spans="1:6" x14ac:dyDescent="0.2">
      <c r="A8" s="21"/>
      <c r="B8" s="20" t="s">
        <v>31</v>
      </c>
      <c r="C8" s="20" t="s">
        <v>93</v>
      </c>
      <c r="D8" s="20" t="s">
        <v>104</v>
      </c>
      <c r="E8" s="20" t="s">
        <v>96</v>
      </c>
      <c r="F8" s="19"/>
    </row>
    <row r="9" spans="1:6" x14ac:dyDescent="0.2">
      <c r="A9" s="21"/>
      <c r="B9" s="20" t="s">
        <v>32</v>
      </c>
      <c r="C9" s="20" t="s">
        <v>94</v>
      </c>
      <c r="D9" s="20" t="s">
        <v>105</v>
      </c>
      <c r="E9" s="20" t="s">
        <v>97</v>
      </c>
      <c r="F9" s="19"/>
    </row>
    <row r="10" spans="1:6" x14ac:dyDescent="0.2">
      <c r="A10" s="21"/>
      <c r="B10" s="19"/>
      <c r="C10" s="19"/>
      <c r="D10" s="19"/>
      <c r="E10" s="19"/>
      <c r="F10" s="19"/>
    </row>
    <row r="11" spans="1:6" x14ac:dyDescent="0.2">
      <c r="A11" s="21"/>
      <c r="B11" s="20" t="s">
        <v>33</v>
      </c>
      <c r="C11" s="20" t="s">
        <v>34</v>
      </c>
      <c r="D11" s="20" t="s">
        <v>35</v>
      </c>
      <c r="E11" s="20" t="s">
        <v>36</v>
      </c>
      <c r="F11" s="19"/>
    </row>
    <row r="12" spans="1:6" x14ac:dyDescent="0.2">
      <c r="A12" s="21"/>
      <c r="B12" s="20" t="s">
        <v>37</v>
      </c>
      <c r="C12" s="20" t="s">
        <v>38</v>
      </c>
      <c r="D12" s="20" t="s">
        <v>39</v>
      </c>
      <c r="E12" s="20" t="s">
        <v>40</v>
      </c>
      <c r="F12" s="19"/>
    </row>
    <row r="13" spans="1:6" x14ac:dyDescent="0.2">
      <c r="A13" s="21"/>
      <c r="B13" s="19"/>
      <c r="C13" s="19"/>
      <c r="D13" s="19"/>
      <c r="E13" s="19"/>
      <c r="F13" s="19"/>
    </row>
    <row r="14" spans="1:6" x14ac:dyDescent="0.2">
      <c r="A14" s="21" t="s">
        <v>25</v>
      </c>
      <c r="B14" s="20" t="s">
        <v>41</v>
      </c>
      <c r="C14" s="20" t="s">
        <v>3</v>
      </c>
      <c r="D14" s="20" t="s">
        <v>42</v>
      </c>
      <c r="E14" s="20" t="s">
        <v>43</v>
      </c>
      <c r="F14" s="19"/>
    </row>
    <row r="15" spans="1:6" x14ac:dyDescent="0.2">
      <c r="A15" s="19"/>
      <c r="B15" s="20" t="s">
        <v>44</v>
      </c>
      <c r="C15" s="20" t="s">
        <v>4</v>
      </c>
      <c r="D15" s="20" t="s">
        <v>45</v>
      </c>
      <c r="E15" s="20" t="s">
        <v>46</v>
      </c>
      <c r="F15" s="19"/>
    </row>
    <row r="16" spans="1:6" x14ac:dyDescent="0.2">
      <c r="A16" s="19"/>
      <c r="B16" s="20" t="s">
        <v>47</v>
      </c>
      <c r="C16" s="20" t="s">
        <v>5</v>
      </c>
      <c r="D16" s="20" t="s">
        <v>48</v>
      </c>
      <c r="E16" s="20" t="s">
        <v>101</v>
      </c>
      <c r="F16" s="19"/>
    </row>
    <row r="17" spans="1:6" x14ac:dyDescent="0.2">
      <c r="A17" s="19"/>
      <c r="B17" s="20" t="s">
        <v>49</v>
      </c>
      <c r="C17" s="20" t="s">
        <v>6</v>
      </c>
      <c r="D17" s="20" t="s">
        <v>50</v>
      </c>
      <c r="E17" s="20" t="s">
        <v>51</v>
      </c>
      <c r="F17" s="19"/>
    </row>
    <row r="18" spans="1:6" x14ac:dyDescent="0.2">
      <c r="A18" s="19"/>
      <c r="B18" s="20" t="s">
        <v>52</v>
      </c>
      <c r="C18" s="20" t="s">
        <v>7</v>
      </c>
      <c r="D18" s="20" t="s">
        <v>53</v>
      </c>
      <c r="E18" s="20" t="s">
        <v>54</v>
      </c>
      <c r="F18" s="19"/>
    </row>
    <row r="19" spans="1:6" x14ac:dyDescent="0.2">
      <c r="A19" s="19"/>
      <c r="B19" s="20" t="s">
        <v>55</v>
      </c>
      <c r="C19" s="20" t="s">
        <v>8</v>
      </c>
      <c r="D19" s="20" t="s">
        <v>56</v>
      </c>
      <c r="E19" s="20" t="s">
        <v>57</v>
      </c>
      <c r="F19" s="19"/>
    </row>
    <row r="20" spans="1:6" x14ac:dyDescent="0.2">
      <c r="A20" s="19"/>
      <c r="B20" s="20" t="s">
        <v>58</v>
      </c>
      <c r="C20" s="20" t="s">
        <v>9</v>
      </c>
      <c r="D20" s="20" t="s">
        <v>59</v>
      </c>
      <c r="E20" s="20" t="s">
        <v>60</v>
      </c>
      <c r="F20" s="19"/>
    </row>
    <row r="21" spans="1:6" x14ac:dyDescent="0.2">
      <c r="A21" s="19"/>
      <c r="B21" s="20" t="s">
        <v>61</v>
      </c>
      <c r="C21" s="20" t="s">
        <v>10</v>
      </c>
      <c r="D21" s="20" t="s">
        <v>62</v>
      </c>
      <c r="E21" s="20" t="s">
        <v>63</v>
      </c>
      <c r="F21" s="19"/>
    </row>
    <row r="22" spans="1:6" x14ac:dyDescent="0.2">
      <c r="A22" s="19"/>
      <c r="B22" s="20" t="s">
        <v>64</v>
      </c>
      <c r="C22" s="20" t="s">
        <v>11</v>
      </c>
      <c r="D22" s="20" t="s">
        <v>65</v>
      </c>
      <c r="E22" s="20" t="s">
        <v>66</v>
      </c>
      <c r="F22" s="19"/>
    </row>
    <row r="23" spans="1:6" x14ac:dyDescent="0.2">
      <c r="A23" s="19"/>
      <c r="B23" s="20" t="s">
        <v>67</v>
      </c>
      <c r="C23" s="20" t="s">
        <v>12</v>
      </c>
      <c r="D23" s="20" t="s">
        <v>68</v>
      </c>
      <c r="E23" s="20" t="s">
        <v>69</v>
      </c>
      <c r="F23" s="19"/>
    </row>
    <row r="24" spans="1:6" x14ac:dyDescent="0.2">
      <c r="A24" s="19"/>
      <c r="B24" s="20" t="s">
        <v>70</v>
      </c>
      <c r="C24" s="20" t="s">
        <v>13</v>
      </c>
      <c r="D24" s="20" t="s">
        <v>71</v>
      </c>
      <c r="E24" s="20" t="s">
        <v>72</v>
      </c>
      <c r="F24" s="19"/>
    </row>
    <row r="25" spans="1:6" x14ac:dyDescent="0.2">
      <c r="A25" s="19"/>
      <c r="B25" s="19"/>
      <c r="C25" s="19"/>
      <c r="D25" s="19"/>
      <c r="E25" s="19"/>
      <c r="F25" s="19"/>
    </row>
    <row r="26" spans="1:6" ht="25.5" x14ac:dyDescent="0.2">
      <c r="A26" s="21"/>
      <c r="B26" s="20" t="s">
        <v>73</v>
      </c>
      <c r="C26" s="20" t="s">
        <v>110</v>
      </c>
      <c r="D26" s="20" t="s">
        <v>111</v>
      </c>
      <c r="E26" s="20" t="s">
        <v>112</v>
      </c>
      <c r="F26" s="19"/>
    </row>
    <row r="27" spans="1:6" ht="25.5" x14ac:dyDescent="0.2">
      <c r="A27" s="19"/>
      <c r="B27" s="20" t="s">
        <v>74</v>
      </c>
      <c r="C27" s="20" t="s">
        <v>1</v>
      </c>
      <c r="D27" s="20" t="s">
        <v>75</v>
      </c>
      <c r="E27" s="20" t="s">
        <v>76</v>
      </c>
      <c r="F27" s="19"/>
    </row>
    <row r="28" spans="1:6" ht="38.25" x14ac:dyDescent="0.2">
      <c r="A28" s="19"/>
      <c r="B28" s="20" t="s">
        <v>77</v>
      </c>
      <c r="C28" s="20" t="s">
        <v>107</v>
      </c>
      <c r="D28" s="20" t="s">
        <v>109</v>
      </c>
      <c r="E28" s="20" t="s">
        <v>108</v>
      </c>
      <c r="F28" s="19"/>
    </row>
    <row r="29" spans="1:6" ht="51" x14ac:dyDescent="0.2">
      <c r="A29" s="19"/>
      <c r="B29" s="20" t="s">
        <v>78</v>
      </c>
      <c r="C29" s="20" t="s">
        <v>0</v>
      </c>
      <c r="D29" s="20" t="s">
        <v>79</v>
      </c>
      <c r="E29" s="20" t="s">
        <v>80</v>
      </c>
      <c r="F29" s="19"/>
    </row>
    <row r="30" spans="1:6" ht="38.25" x14ac:dyDescent="0.2">
      <c r="A30" s="19"/>
      <c r="B30" s="20" t="s">
        <v>106</v>
      </c>
      <c r="C30" s="20" t="s">
        <v>2</v>
      </c>
      <c r="D30" s="20" t="s">
        <v>81</v>
      </c>
      <c r="E30" s="20" t="s">
        <v>82</v>
      </c>
      <c r="F30" s="19"/>
    </row>
    <row r="31" spans="1:6" x14ac:dyDescent="0.2">
      <c r="A31" s="21"/>
      <c r="B31" s="21"/>
      <c r="C31" s="21"/>
      <c r="D31" s="21"/>
      <c r="E31" s="21"/>
      <c r="F31" s="21"/>
    </row>
    <row r="32" spans="1:6" x14ac:dyDescent="0.2">
      <c r="A32" s="21"/>
      <c r="B32" s="20" t="s">
        <v>83</v>
      </c>
      <c r="C32" s="20" t="s">
        <v>14</v>
      </c>
      <c r="D32" s="20" t="s">
        <v>84</v>
      </c>
      <c r="E32" s="20" t="s">
        <v>85</v>
      </c>
      <c r="F32" s="21"/>
    </row>
    <row r="33" spans="1:6" x14ac:dyDescent="0.2">
      <c r="A33" s="21"/>
      <c r="B33" s="23" t="s">
        <v>86</v>
      </c>
      <c r="C33" s="23" t="s">
        <v>114</v>
      </c>
      <c r="D33" s="23" t="s">
        <v>115</v>
      </c>
      <c r="E33" s="23" t="s">
        <v>116</v>
      </c>
      <c r="F33" s="21"/>
    </row>
    <row r="34" spans="1:6" x14ac:dyDescent="0.2">
      <c r="A34" s="21"/>
      <c r="B34" s="21"/>
      <c r="C34" s="21"/>
      <c r="D34" s="21"/>
      <c r="E34" s="21"/>
      <c r="F34" s="2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33F42C86C3B544A091947C70CD57DC" ma:contentTypeVersion="6" ma:contentTypeDescription="Ein neues Dokument erstellen." ma:contentTypeScope="" ma:versionID="558fd0407b328572d1a10c4cab466487">
  <xsd:schema xmlns:xsd="http://www.w3.org/2001/XMLSchema" xmlns:xs="http://www.w3.org/2001/XMLSchema" xmlns:p="http://schemas.microsoft.com/office/2006/metadata/properties" xmlns:ns1="http://schemas.microsoft.com/sharepoint/v3" xmlns:ns2="b96e8123-d0de-41b8-8f0e-5f199e705244" targetNamespace="http://schemas.microsoft.com/office/2006/metadata/properties" ma:root="true" ma:fieldsID="3eed3cccc78757909b7e367c3f1bbb98" ns1:_="" ns2:_="">
    <xsd:import namespace="http://schemas.microsoft.com/sharepoint/v3"/>
    <xsd:import namespace="b96e8123-d0de-41b8-8f0e-5f199e7052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e8123-d0de-41b8-8f0e-5f199e705244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el_RM xmlns="b96e8123-d0de-41b8-8f0e-5f199e705244">Populaziun permanenta davent da 25 onns tenor la scolaziun la pli auta terminada e tenor regiun, 2020-2022</Titel_RM>
    <Titel_DE xmlns="b96e8123-d0de-41b8-8f0e-5f199e705244">Ständige Wohnbevölkerung ab 25 Jahren nach höchster abgeschlossener Ausbildung und Region, 2020-2022</Titel_DE>
    <Titel_IT xmlns="b96e8123-d0de-41b8-8f0e-5f199e705244">Popolazione residente permanente a partire dai 25 anni d'età per formazione più elevata conclusa e regione, 2020-2022</Titel_IT>
    <Kategorie xmlns="b96e8123-d0de-41b8-8f0e-5f199e705244">15 Bildung, Wissenschaft</Kategorie>
    <PublishingExpirationDate xmlns="http://schemas.microsoft.com/sharepoint/v3" xsi:nil="true"/>
    <PublishingStartDate xmlns="http://schemas.microsoft.com/sharepoint/v3" xsi:nil="true"/>
    <Benutzerdefinierte_x0020_ID xmlns="b96e8123-d0de-41b8-8f0e-5f199e705244">1001</Benutzerdefinierte_x0020_ID>
  </documentManagement>
</p:properties>
</file>

<file path=customXml/itemProps1.xml><?xml version="1.0" encoding="utf-8"?>
<ds:datastoreItem xmlns:ds="http://schemas.openxmlformats.org/officeDocument/2006/customXml" ds:itemID="{DD3E03C7-4FD4-4A45-B51D-52E208794BBD}"/>
</file>

<file path=customXml/itemProps2.xml><?xml version="1.0" encoding="utf-8"?>
<ds:datastoreItem xmlns:ds="http://schemas.openxmlformats.org/officeDocument/2006/customXml" ds:itemID="{17C0CEB0-B2DF-4BF2-AABA-D842B92C7731}"/>
</file>

<file path=customXml/itemProps3.xml><?xml version="1.0" encoding="utf-8"?>
<ds:datastoreItem xmlns:ds="http://schemas.openxmlformats.org/officeDocument/2006/customXml" ds:itemID="{9F497B7E-DE1F-439D-9167-481705C8B67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Regionen</vt:lpstr>
      <vt:lpstr>Uebersetzungen</vt:lpstr>
      <vt:lpstr>Regionen!Drucktitel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höchste abgeschlossene Ausbildung nach Region</dc:title>
  <dc:creator>Luzius.Stricker@awt.gr.ch</dc:creator>
  <cp:lastModifiedBy>Monstein Urs</cp:lastModifiedBy>
  <cp:lastPrinted>2018-02-22T10:17:17Z</cp:lastPrinted>
  <dcterms:created xsi:type="dcterms:W3CDTF">2013-05-14T12:38:11Z</dcterms:created>
  <dcterms:modified xsi:type="dcterms:W3CDTF">2024-03-18T07:46:15Z</dcterms:modified>
  <cp:category>Strukturerhebung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0x010100BB33F42C86C3B544A091947C70CD57DC</vt:lpwstr>
  </property>
</Properties>
</file>